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93B0DB55-99E7-47CD-9F80-5C1DBD515BD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D14" i="1" l="1"/>
  <c r="D8" i="1" l="1"/>
  <c r="F8" i="1" l="1"/>
  <c r="C14" i="1"/>
  <c r="F14" i="1" l="1"/>
  <c r="E8" i="1" s="1"/>
  <c r="H8" i="1" s="1"/>
  <c r="I8" i="1" s="1"/>
  <c r="F5" i="1" s="1"/>
  <c r="E14" i="1"/>
  <c r="G8" i="1" s="1"/>
</calcChain>
</file>

<file path=xl/sharedStrings.xml><?xml version="1.0" encoding="utf-8"?>
<sst xmlns="http://schemas.openxmlformats.org/spreadsheetml/2006/main" count="22" uniqueCount="22">
  <si>
    <t xml:space="preserve">1 PASS </t>
  </si>
  <si>
    <t>8 PASS</t>
  </si>
  <si>
    <t>Versement imputé sur la plafond de 15 %</t>
  </si>
  <si>
    <t>Versement imputé sur la plafond de 10%</t>
  </si>
  <si>
    <t>€</t>
  </si>
  <si>
    <t>Plafond théorique de 10 % (10 % du bénéfice)</t>
  </si>
  <si>
    <t>Plafond théorique de 15 % (15 % du bénéfice)</t>
  </si>
  <si>
    <t xml:space="preserve">Plafond de 15 % effectivement applicable (15 % entre 1 et 8 PASS) </t>
  </si>
  <si>
    <t>Données utilisées</t>
  </si>
  <si>
    <t>Plafond max 10 % (Madelin)</t>
  </si>
  <si>
    <t xml:space="preserve">Plafond max 15 % (Madelin) </t>
  </si>
  <si>
    <t>Plancher 10 % (Madelin)</t>
  </si>
  <si>
    <t>Plafond de 10 % effectivement applicable (10 % du bénéfice plafonné à 8 PASS et minimum 10 % PASS)</t>
  </si>
  <si>
    <t>-</t>
  </si>
  <si>
    <t>VERSMENT PERP, MADELIN ET PER : QUEL MONTANT INDIQUER EN CASE 6QS / 6OS ?</t>
  </si>
  <si>
    <t>Montant à indiquer en case 6QS (Madelin) ou 6OS (PER)</t>
  </si>
  <si>
    <r>
      <t xml:space="preserve">Indiquer le montant du </t>
    </r>
    <r>
      <rPr>
        <b/>
        <u/>
        <sz val="10"/>
        <color theme="0"/>
        <rFont val="Arial"/>
        <family val="2"/>
      </rPr>
      <t>bénéfice ou la rémunération de gérance  (*)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 xml:space="preserve">(mais </t>
    </r>
    <r>
      <rPr>
        <b/>
        <i/>
        <u/>
        <sz val="10"/>
        <color theme="0"/>
        <rFont val="Arial"/>
        <family val="2"/>
      </rPr>
      <t>avant</t>
    </r>
    <r>
      <rPr>
        <sz val="10"/>
        <color theme="0"/>
        <rFont val="Arial"/>
        <family val="2"/>
      </rPr>
      <t xml:space="preserve"> déduction du versement Madelin / PER déduits du revenu catégoriel et </t>
    </r>
    <r>
      <rPr>
        <b/>
        <i/>
        <u/>
        <sz val="10"/>
        <color theme="0"/>
        <rFont val="Arial"/>
        <family val="2"/>
      </rPr>
      <t>avant</t>
    </r>
    <r>
      <rPr>
        <sz val="10"/>
        <color theme="0"/>
        <rFont val="Arial"/>
        <family val="2"/>
      </rPr>
      <t xml:space="preserve"> déduction des frais professionnels) réalisé en …</t>
    </r>
  </si>
  <si>
    <r>
      <t xml:space="preserve"> (*) En cas de prise en charges des cotisations Madelin ou PER déductibles du revenu catégoriel, la rémunération imposable correspond à =                                                                                                                                                                                                                                                                         rémunération réellement versée par la société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montant de toutes les cotisations prises en charge par la société (avantage en nature)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montant des cotisations sociales TNS à l'exception de la CSG non déductible (2,4 %) et de la CRDS (0,5 %).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ce résultat il en faut </t>
    </r>
    <r>
      <rPr>
        <b/>
        <u/>
        <sz val="10"/>
        <color theme="1"/>
        <rFont val="Arial"/>
        <family val="2"/>
      </rPr>
      <t>pas</t>
    </r>
    <r>
      <rPr>
        <sz val="10"/>
        <color theme="1"/>
        <rFont val="Arial"/>
        <family val="2"/>
      </rPr>
      <t xml:space="preserve"> déduire les cotisatons Madelin / PER déductibles du revenu catégoriel prises en charges par la société.                                                                                                                                                                                                                                                            (**) Indiquer le montant retraité le cas échéant du montant du déblocage anticipé suite au COVID</t>
    </r>
  </si>
  <si>
    <t>Indiquer (**):                                                                                                                         - les versements Madelin      - les versements PER déduits du revenu catégoriel déductibles du revenu catégoriel                           - l'abondement exonéré versé sur un PERCO ou un PER collectif 
en …</t>
  </si>
  <si>
    <t>Ce simulateur vous permet de calculer le montant à indiquer dans les cases 6QS ou 6OS de la déclaration 2042 souscrite au titre des revenus 2022 (en mai/juin 2023). Pour effectuer les calculs, merci de remplir le(s) case(s) en rouge vous concernant.</t>
  </si>
  <si>
    <t>PASS 2022</t>
  </si>
  <si>
    <t>...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</si>
</sst>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632E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891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E6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5" borderId="0" xfId="0" applyFont="1" applyFill="1"/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 wrapText="1"/>
    </xf>
    <xf numFmtId="0" fontId="7" fillId="4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3" fontId="6" fillId="5" borderId="0" xfId="0" applyNumberFormat="1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164" fontId="1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E6E"/>
      <color rgb="FF7891F5"/>
      <color rgb="FF4632EB"/>
      <color rgb="FF28C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952500</xdr:colOff>
      <xdr:row>1</xdr:row>
      <xdr:rowOff>24494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914401" cy="5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workbookViewId="0">
      <selection activeCell="A5" sqref="A5:D5"/>
    </sheetView>
  </sheetViews>
  <sheetFormatPr baseColWidth="10" defaultColWidth="9.140625" defaultRowHeight="12.75" x14ac:dyDescent="0.2"/>
  <cols>
    <col min="1" max="1" width="16.85546875" style="1" customWidth="1"/>
    <col min="2" max="2" width="19.5703125" style="1" customWidth="1"/>
    <col min="3" max="3" width="23.85546875" style="1" customWidth="1"/>
    <col min="4" max="4" width="14.140625" style="1" customWidth="1"/>
    <col min="5" max="5" width="12.85546875" style="1" customWidth="1"/>
    <col min="6" max="6" width="16.42578125" style="1" customWidth="1"/>
    <col min="7" max="7" width="10" style="1" customWidth="1"/>
    <col min="8" max="8" width="12.42578125" style="1" customWidth="1"/>
    <col min="9" max="10" width="14.28515625" style="1" customWidth="1"/>
    <col min="11" max="11" width="3.140625" style="1" customWidth="1"/>
    <col min="12" max="12" width="17.85546875" style="1" customWidth="1"/>
    <col min="13" max="13" width="9.140625" style="1"/>
    <col min="14" max="14" width="2.7109375" style="1" customWidth="1"/>
    <col min="15" max="15" width="13.7109375" style="1" customWidth="1"/>
    <col min="16" max="16" width="9.140625" style="1"/>
    <col min="17" max="17" width="2.85546875" style="1" customWidth="1"/>
    <col min="18" max="18" width="11.5703125" style="1" customWidth="1"/>
    <col min="19" max="19" width="18.7109375" style="1" customWidth="1"/>
    <col min="20" max="20" width="14.85546875" style="1" customWidth="1"/>
    <col min="21" max="22" width="10.7109375" style="1" customWidth="1"/>
    <col min="23" max="23" width="10" style="1" customWidth="1"/>
    <col min="24" max="24" width="10.28515625" style="1" customWidth="1"/>
    <col min="25" max="26" width="10.7109375" style="1" customWidth="1"/>
    <col min="27" max="16384" width="9.140625" style="1"/>
  </cols>
  <sheetData>
    <row r="1" spans="1:26" ht="38.65" customHeight="1" x14ac:dyDescent="0.2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3" spans="1:26" ht="22.35" customHeight="1" x14ac:dyDescent="0.2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x14ac:dyDescent="0.2">
      <c r="M4" s="2"/>
    </row>
    <row r="5" spans="1:26" ht="86.25" customHeight="1" x14ac:dyDescent="0.2">
      <c r="A5" s="31" t="s">
        <v>15</v>
      </c>
      <c r="B5" s="31"/>
      <c r="C5" s="31"/>
      <c r="D5" s="31"/>
      <c r="E5" s="14"/>
      <c r="F5" s="14">
        <f>IF(I8&lt;0,0,I8)</f>
        <v>0</v>
      </c>
      <c r="G5" s="13" t="s">
        <v>4</v>
      </c>
      <c r="H5" s="9"/>
      <c r="I5" s="9"/>
      <c r="J5" s="9"/>
      <c r="K5" s="11"/>
      <c r="L5" s="12"/>
      <c r="M5" s="10"/>
      <c r="N5" s="2"/>
    </row>
    <row r="6" spans="1:26" ht="15.95" customHeight="1" x14ac:dyDescent="0.2">
      <c r="A6" s="17"/>
      <c r="B6" s="18"/>
      <c r="C6" s="19" t="s">
        <v>13</v>
      </c>
      <c r="D6" s="9"/>
      <c r="E6" s="9"/>
      <c r="F6" s="9"/>
      <c r="G6" s="9"/>
      <c r="H6" s="9"/>
      <c r="I6" s="9"/>
      <c r="J6" s="9"/>
      <c r="K6" s="11"/>
      <c r="L6" s="12"/>
      <c r="M6" s="10"/>
      <c r="N6" s="2"/>
    </row>
    <row r="7" spans="1:26" ht="162.75" customHeight="1" x14ac:dyDescent="0.2">
      <c r="A7" s="15"/>
      <c r="B7" s="27" t="s">
        <v>16</v>
      </c>
      <c r="C7" s="27" t="s">
        <v>18</v>
      </c>
      <c r="D7" s="27" t="s">
        <v>6</v>
      </c>
      <c r="E7" s="27" t="s">
        <v>7</v>
      </c>
      <c r="F7" s="27" t="s">
        <v>5</v>
      </c>
      <c r="G7" s="27" t="s">
        <v>12</v>
      </c>
      <c r="H7" s="27" t="s">
        <v>2</v>
      </c>
      <c r="I7" s="27" t="s">
        <v>3</v>
      </c>
    </row>
    <row r="8" spans="1:26" ht="29.25" customHeight="1" x14ac:dyDescent="0.2">
      <c r="A8" s="16" t="s">
        <v>21</v>
      </c>
      <c r="B8" s="25">
        <v>0</v>
      </c>
      <c r="C8" s="25">
        <v>0</v>
      </c>
      <c r="D8" s="26">
        <f>IF((15/100)*(B8-B14)&lt;0,0,(15/100)*(B8-B14))</f>
        <v>0</v>
      </c>
      <c r="E8" s="26">
        <f>IF(D8&lt;F14,D8,F14)</f>
        <v>0</v>
      </c>
      <c r="F8" s="26">
        <f t="shared" ref="F8" si="0">(10/100)*B8</f>
        <v>0</v>
      </c>
      <c r="G8" s="26">
        <f>IF(F8&lt;D14,D14,IF(F8&lt;E14,F8,E14))</f>
        <v>4113.6000000000004</v>
      </c>
      <c r="H8" s="26">
        <f>IF(C8&lt;E8,C8,E8)</f>
        <v>0</v>
      </c>
      <c r="I8" s="26">
        <f>C8-H8</f>
        <v>0</v>
      </c>
    </row>
    <row r="9" spans="1:26" ht="66" customHeight="1" x14ac:dyDescent="0.2">
      <c r="A9" s="32" t="s">
        <v>17</v>
      </c>
      <c r="B9" s="32"/>
      <c r="C9" s="32"/>
      <c r="D9" s="32"/>
      <c r="E9" s="32"/>
      <c r="F9" s="32"/>
      <c r="G9" s="32"/>
      <c r="H9" s="32"/>
      <c r="I9" s="32"/>
    </row>
    <row r="10" spans="1:26" ht="18" customHeight="1" x14ac:dyDescent="0.2"/>
    <row r="11" spans="1:26" ht="15.75" customHeight="1" x14ac:dyDescent="0.2">
      <c r="A11" s="28"/>
      <c r="B11" s="28"/>
    </row>
    <row r="12" spans="1:26" x14ac:dyDescent="0.2">
      <c r="A12" s="33" t="s">
        <v>8</v>
      </c>
      <c r="B12" s="33"/>
      <c r="C12" s="33"/>
      <c r="D12" s="33"/>
      <c r="E12" s="33"/>
      <c r="F12" s="33"/>
      <c r="G12" s="3"/>
    </row>
    <row r="13" spans="1:26" ht="38.25" x14ac:dyDescent="0.2">
      <c r="A13" s="20"/>
      <c r="B13" s="20" t="s">
        <v>0</v>
      </c>
      <c r="C13" s="21" t="s">
        <v>1</v>
      </c>
      <c r="D13" s="21" t="s">
        <v>11</v>
      </c>
      <c r="E13" s="21" t="s">
        <v>9</v>
      </c>
      <c r="F13" s="21" t="s">
        <v>10</v>
      </c>
      <c r="G13" s="3"/>
      <c r="H13" s="3"/>
    </row>
    <row r="14" spans="1:26" x14ac:dyDescent="0.2">
      <c r="A14" s="20" t="s">
        <v>20</v>
      </c>
      <c r="B14" s="23">
        <v>41136</v>
      </c>
      <c r="C14" s="24">
        <f t="shared" ref="C14" si="1">8*B14</f>
        <v>329088</v>
      </c>
      <c r="D14" s="22">
        <f t="shared" ref="D14" si="2">B14*0.1</f>
        <v>4113.6000000000004</v>
      </c>
      <c r="E14" s="24">
        <f t="shared" ref="E14" si="3">(10/100)*C14</f>
        <v>32908.800000000003</v>
      </c>
      <c r="F14" s="24">
        <f>(15/100)*(C14-B14)</f>
        <v>43192.799999999996</v>
      </c>
      <c r="G14" s="4"/>
      <c r="H14" s="4"/>
    </row>
    <row r="15" spans="1:26" x14ac:dyDescent="0.2">
      <c r="A15" s="8"/>
      <c r="B15" s="5"/>
      <c r="C15" s="6"/>
      <c r="D15" s="6"/>
      <c r="E15" s="6"/>
      <c r="F15" s="7"/>
      <c r="G15" s="7"/>
    </row>
  </sheetData>
  <sheetProtection algorithmName="SHA-512" hashValue="ZyMK3cG1I8qeWXxY0K0bwylv3qMiK8DzFRbhDjxqki9t4cBztfKIMlThfmK4bwAiN+fSfQohz5Ydtlg9i9LSeg==" saltValue="OJj675V1yJ0aHp1T12VEDQ==" spinCount="100000" sheet="1" objects="1" scenarios="1"/>
  <mergeCells count="5">
    <mergeCell ref="B1:Z1"/>
    <mergeCell ref="A3:Z3"/>
    <mergeCell ref="A5:D5"/>
    <mergeCell ref="A9:I9"/>
    <mergeCell ref="A12:F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2023-04-17T06:52:10Z</dcterms:modified>
</cp:coreProperties>
</file>